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/>
  <mc:AlternateContent xmlns:mc="http://schemas.openxmlformats.org/markup-compatibility/2006">
    <mc:Choice Requires="x15">
      <x15ac:absPath xmlns:x15ac="http://schemas.microsoft.com/office/spreadsheetml/2010/11/ac" url="/Applications/MVV calculators/"/>
    </mc:Choice>
  </mc:AlternateContent>
  <bookViews>
    <workbookView xWindow="0" yWindow="460" windowWidth="25600" windowHeight="14440" tabRatio="500"/>
  </bookViews>
  <sheets>
    <sheet name="Gradient Ratios" sheetId="2" r:id="rId1"/>
  </sheets>
  <definedNames>
    <definedName name="B_gain">'Gradient Ratios'!$C$14</definedName>
    <definedName name="Distance">'Gradient Ratios'!$C$5</definedName>
    <definedName name="F_gain">'Gradient Ratios'!$C$13</definedName>
    <definedName name="F2B_1spkr">'Gradient Ratios'!$C$8</definedName>
    <definedName name="FacB">'Gradient Ratios'!$C$11</definedName>
    <definedName name="FacF">'Gradient Ratios'!$C$10</definedName>
    <definedName name="ISL">'Gradient Ratios'!$C$6</definedName>
    <definedName name="SPL_1spkr">'Gradient Ratios'!$C$4</definedName>
    <definedName name="SUM_Bck">'Gradient Ratios'!$J$8</definedName>
    <definedName name="SUM_Fr">'Gradient Ratios'!$H$8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" i="2" l="1"/>
  <c r="J6" i="2"/>
  <c r="J7" i="2"/>
  <c r="H7" i="2"/>
  <c r="H6" i="2"/>
  <c r="H8" i="2"/>
  <c r="J8" i="2"/>
  <c r="I9" i="2"/>
  <c r="F6" i="2"/>
  <c r="J4" i="2"/>
  <c r="H4" i="2"/>
</calcChain>
</file>

<file path=xl/sharedStrings.xml><?xml version="1.0" encoding="utf-8"?>
<sst xmlns="http://schemas.openxmlformats.org/spreadsheetml/2006/main" count="32" uniqueCount="25">
  <si>
    <t>dB</t>
  </si>
  <si>
    <t>m</t>
  </si>
  <si>
    <t>dB@1m</t>
  </si>
  <si>
    <t>Cardioid Subwoofers: Gradient Ratios</t>
  </si>
  <si>
    <t>SPL single spkr</t>
  </si>
  <si>
    <t>Distance</t>
  </si>
  <si>
    <t>ISL</t>
  </si>
  <si>
    <t>Facing F</t>
  </si>
  <si>
    <t>spkr</t>
  </si>
  <si>
    <t>Facing B</t>
  </si>
  <si>
    <t>F2B single spkr</t>
  </si>
  <si>
    <t>F2B 1spkr</t>
  </si>
  <si>
    <t>SUM</t>
  </si>
  <si>
    <t>F2B</t>
  </si>
  <si>
    <t>F2B ratio</t>
  </si>
  <si>
    <t>:</t>
  </si>
  <si>
    <t>Front</t>
  </si>
  <si>
    <t>Back</t>
  </si>
  <si>
    <t>Facing F gain</t>
  </si>
  <si>
    <t>Facing B gain</t>
  </si>
  <si>
    <t>Created by Pavel Buchtele</t>
  </si>
  <si>
    <t xml:space="preserve"> </t>
  </si>
  <si>
    <t>http://bit.ly/2kAj2i1</t>
  </si>
  <si>
    <t>Based on Merlijn van Veen's Facebook post:</t>
  </si>
  <si>
    <t>When gain levels equal, all limiters will engage at the same time and pattern control is maintained.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</si>
</sst>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scheme val="minor"/>
    </font>
    <font>
      <sz val="18"/>
      <color theme="1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sz val="8"/>
      <color rgb="FF1D2129"/>
      <name val="Arial"/>
    </font>
    <font>
      <sz val="8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 diagonalDown="1">
      <left style="medium">
        <color auto="1"/>
      </left>
      <right/>
      <top style="medium">
        <color auto="1"/>
      </top>
      <bottom/>
      <diagonal style="thin">
        <color auto="1"/>
      </diagonal>
    </border>
    <border diagonalDown="1">
      <left/>
      <right style="medium">
        <color auto="1"/>
      </right>
      <top/>
      <bottom style="medium">
        <color auto="1"/>
      </bottom>
      <diagonal style="thin">
        <color auto="1"/>
      </diagonal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0" fillId="4" borderId="2" xfId="0" applyFont="1" applyFill="1" applyBorder="1" applyAlignment="1" applyProtection="1">
      <alignment horizontal="center" vertical="center"/>
    </xf>
    <xf numFmtId="0" fontId="0" fillId="4" borderId="1" xfId="0" applyFont="1" applyFill="1" applyBorder="1" applyAlignment="1" applyProtection="1">
      <alignment horizontal="right" vertical="center"/>
    </xf>
    <xf numFmtId="0" fontId="0" fillId="4" borderId="5" xfId="0" applyFont="1" applyFill="1" applyBorder="1" applyAlignment="1" applyProtection="1">
      <alignment horizontal="center" vertical="center"/>
    </xf>
    <xf numFmtId="0" fontId="0" fillId="4" borderId="2" xfId="0" applyFont="1" applyFill="1" applyBorder="1" applyAlignment="1" applyProtection="1">
      <alignment horizontal="left" vertical="center"/>
    </xf>
    <xf numFmtId="0" fontId="0" fillId="4" borderId="3" xfId="0" applyFont="1" applyFill="1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/>
    </xf>
    <xf numFmtId="0" fontId="0" fillId="4" borderId="8" xfId="0" applyFont="1" applyFill="1" applyBorder="1" applyAlignment="1" applyProtection="1">
      <alignment horizontal="center" vertical="center"/>
    </xf>
    <xf numFmtId="0" fontId="0" fillId="4" borderId="9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horizontal="center" vertical="center"/>
    </xf>
    <xf numFmtId="0" fontId="0" fillId="4" borderId="7" xfId="0" applyFont="1" applyFill="1" applyBorder="1" applyAlignment="1" applyProtection="1">
      <alignment horizontal="center" vertical="center"/>
    </xf>
    <xf numFmtId="0" fontId="2" fillId="4" borderId="6" xfId="0" applyFont="1" applyFill="1" applyBorder="1" applyAlignment="1" applyProtection="1">
      <alignment horizontal="center" vertical="center"/>
    </xf>
    <xf numFmtId="0" fontId="2" fillId="4" borderId="4" xfId="0" applyFont="1" applyFill="1" applyBorder="1" applyAlignment="1" applyProtection="1">
      <alignment horizontal="center" vertical="center"/>
    </xf>
    <xf numFmtId="0" fontId="1" fillId="3" borderId="0" xfId="0" applyFont="1" applyFill="1" applyProtection="1">
      <protection locked="0"/>
    </xf>
    <xf numFmtId="0" fontId="0" fillId="3" borderId="0" xfId="0" applyFill="1" applyProtection="1">
      <protection locked="0"/>
    </xf>
    <xf numFmtId="1" fontId="0" fillId="2" borderId="0" xfId="0" applyNumberFormat="1" applyFill="1" applyProtection="1"/>
    <xf numFmtId="0" fontId="7" fillId="0" borderId="0" xfId="0" applyFont="1" applyAlignment="1" applyProtection="1">
      <protection locked="0"/>
    </xf>
    <xf numFmtId="0" fontId="8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64" fontId="0" fillId="4" borderId="10" xfId="0" applyNumberFormat="1" applyFont="1" applyFill="1" applyBorder="1" applyAlignment="1" applyProtection="1">
      <alignment horizontal="center" vertical="center"/>
    </xf>
    <xf numFmtId="164" fontId="0" fillId="4" borderId="11" xfId="0" applyNumberFormat="1" applyFont="1" applyFill="1" applyBorder="1" applyAlignment="1" applyProtection="1">
      <alignment horizontal="center" vertical="center"/>
    </xf>
    <xf numFmtId="164" fontId="0" fillId="4" borderId="12" xfId="0" applyNumberFormat="1" applyFont="1" applyFill="1" applyBorder="1" applyAlignment="1" applyProtection="1">
      <alignment horizontal="center" vertical="center"/>
    </xf>
    <xf numFmtId="164" fontId="0" fillId="4" borderId="13" xfId="0" applyNumberFormat="1" applyFont="1" applyFill="1" applyBorder="1" applyAlignment="1" applyProtection="1">
      <alignment horizontal="center" vertical="center"/>
    </xf>
    <xf numFmtId="164" fontId="0" fillId="4" borderId="14" xfId="0" applyNumberFormat="1" applyFont="1" applyFill="1" applyBorder="1" applyAlignment="1" applyProtection="1">
      <alignment horizontal="center" vertical="center"/>
    </xf>
    <xf numFmtId="164" fontId="0" fillId="4" borderId="15" xfId="0" applyNumberFormat="1" applyFont="1" applyFill="1" applyBorder="1" applyAlignment="1" applyProtection="1">
      <alignment horizontal="center" vertical="center"/>
    </xf>
    <xf numFmtId="164" fontId="2" fillId="4" borderId="13" xfId="0" applyNumberFormat="1" applyFont="1" applyFill="1" applyBorder="1" applyAlignment="1" applyProtection="1">
      <alignment horizontal="center" vertical="center"/>
    </xf>
    <xf numFmtId="164" fontId="2" fillId="4" borderId="14" xfId="0" applyNumberFormat="1" applyFont="1" applyFill="1" applyBorder="1" applyAlignment="1" applyProtection="1">
      <alignment horizontal="center" vertical="center"/>
    </xf>
    <xf numFmtId="164" fontId="2" fillId="4" borderId="15" xfId="0" applyNumberFormat="1" applyFont="1" applyFill="1" applyBorder="1" applyAlignment="1" applyProtection="1">
      <alignment horizontal="center" vertical="center"/>
    </xf>
    <xf numFmtId="164" fontId="2" fillId="4" borderId="8" xfId="0" applyNumberFormat="1" applyFont="1" applyFill="1" applyBorder="1" applyAlignment="1" applyProtection="1">
      <alignment horizontal="center" vertical="center"/>
    </xf>
    <xf numFmtId="164" fontId="2" fillId="4" borderId="4" xfId="0" applyNumberFormat="1" applyFont="1" applyFill="1" applyBorder="1" applyAlignment="1" applyProtection="1">
      <alignment horizontal="center" vertical="center"/>
    </xf>
    <xf numFmtId="4" fontId="3" fillId="0" borderId="0" xfId="0" applyNumberFormat="1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2" borderId="0" xfId="0" applyFont="1" applyFill="1" applyAlignment="1">
      <alignment wrapText="1"/>
    </xf>
    <xf numFmtId="0" fontId="6" fillId="2" borderId="0" xfId="0" applyFont="1" applyFill="1" applyAlignment="1">
      <alignment wrapText="1"/>
    </xf>
    <xf numFmtId="0" fontId="0" fillId="4" borderId="16" xfId="0" applyFont="1" applyFill="1" applyBorder="1" applyAlignment="1" applyProtection="1">
      <alignment horizontal="center" vertical="center"/>
    </xf>
    <xf numFmtId="0" fontId="0" fillId="4" borderId="17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9"/>
  <sheetViews>
    <sheetView tabSelected="1" zoomScale="125" zoomScaleNormal="125" zoomScalePageLayoutView="125" workbookViewId="0">
      <selection activeCell="C14" sqref="C14"/>
    </sheetView>
  </sheetViews>
  <sheetFormatPr baseColWidth="10" defaultRowHeight="16" x14ac:dyDescent="0.2"/>
  <cols>
    <col min="1" max="1" width="10.83203125" style="1"/>
    <col min="2" max="2" width="14.83203125" style="1" customWidth="1"/>
    <col min="3" max="3" width="10.83203125" style="1"/>
    <col min="4" max="4" width="8.6640625" style="1" customWidth="1"/>
    <col min="5" max="6" width="10.83203125" style="1"/>
    <col min="7" max="7" width="12.1640625" style="1" customWidth="1"/>
    <col min="8" max="8" width="11.83203125" style="1" customWidth="1"/>
    <col min="9" max="9" width="4.6640625" style="1" customWidth="1"/>
    <col min="10" max="10" width="10.83203125" style="1"/>
    <col min="11" max="11" width="19.33203125" style="1" customWidth="1"/>
    <col min="12" max="16384" width="10.83203125" style="1"/>
  </cols>
  <sheetData>
    <row r="2" spans="2:12" ht="24" x14ac:dyDescent="0.3">
      <c r="B2" s="32" t="s">
        <v>3</v>
      </c>
      <c r="C2" s="33"/>
      <c r="D2" s="33"/>
      <c r="E2" s="33"/>
      <c r="F2" s="33"/>
      <c r="G2" s="33"/>
      <c r="H2" s="33"/>
      <c r="I2" s="33"/>
      <c r="J2" s="33"/>
    </row>
    <row r="3" spans="2:12" ht="17" thickBot="1" x14ac:dyDescent="0.25"/>
    <row r="4" spans="2:12" x14ac:dyDescent="0.2">
      <c r="B4" s="2" t="s">
        <v>4</v>
      </c>
      <c r="C4" s="15">
        <v>100</v>
      </c>
      <c r="D4" s="2" t="s">
        <v>2</v>
      </c>
      <c r="F4" s="36"/>
      <c r="G4" s="3" t="s">
        <v>14</v>
      </c>
      <c r="H4" s="4">
        <f>FacF</f>
        <v>1</v>
      </c>
      <c r="I4" s="5" t="s">
        <v>15</v>
      </c>
      <c r="J4" s="6">
        <f>FacB</f>
        <v>1</v>
      </c>
    </row>
    <row r="5" spans="2:12" ht="17" thickBot="1" x14ac:dyDescent="0.25">
      <c r="B5" s="2" t="s">
        <v>5</v>
      </c>
      <c r="C5" s="15">
        <v>10</v>
      </c>
      <c r="D5" s="2" t="s">
        <v>1</v>
      </c>
      <c r="F5" s="7" t="s">
        <v>11</v>
      </c>
      <c r="G5" s="37"/>
      <c r="H5" s="7" t="s">
        <v>16</v>
      </c>
      <c r="I5" s="9"/>
      <c r="J5" s="8" t="s">
        <v>17</v>
      </c>
    </row>
    <row r="6" spans="2:12" x14ac:dyDescent="0.2">
      <c r="B6" s="2" t="s">
        <v>6</v>
      </c>
      <c r="C6" s="17">
        <f>-20*LOG(Distance)</f>
        <v>-20</v>
      </c>
      <c r="D6" s="2" t="s">
        <v>0</v>
      </c>
      <c r="F6" s="10">
        <f>F2B_1spkr</f>
        <v>0</v>
      </c>
      <c r="G6" s="11" t="s">
        <v>7</v>
      </c>
      <c r="H6" s="21">
        <f>SPL_1spkr+ISL+(20*LOG(FacF))+F_gain</f>
        <v>80</v>
      </c>
      <c r="I6" s="22"/>
      <c r="J6" s="23">
        <f>SPL_1spkr+ISL+(20*LOG(FacF))-(F2B_1spkr)+F_gain</f>
        <v>80</v>
      </c>
    </row>
    <row r="7" spans="2:12" x14ac:dyDescent="0.2">
      <c r="F7" s="12"/>
      <c r="G7" s="11" t="s">
        <v>9</v>
      </c>
      <c r="H7" s="24">
        <f>SPL_1spkr+ISL+(20*LOG(FacB))-(F2B_1spkr)+B_gain</f>
        <v>80</v>
      </c>
      <c r="I7" s="25"/>
      <c r="J7" s="26">
        <f>SPL_1spkr+ISL+(20*LOG(FacB))+B_gain</f>
        <v>80</v>
      </c>
    </row>
    <row r="8" spans="2:12" x14ac:dyDescent="0.2">
      <c r="B8" s="2" t="s">
        <v>10</v>
      </c>
      <c r="C8" s="16">
        <v>0</v>
      </c>
      <c r="D8" s="2" t="s">
        <v>0</v>
      </c>
      <c r="F8" s="12"/>
      <c r="G8" s="13" t="s">
        <v>12</v>
      </c>
      <c r="H8" s="27">
        <f>20*LOG(10^(H6/20)+10^(H7/20))</f>
        <v>86.020599913279625</v>
      </c>
      <c r="I8" s="28"/>
      <c r="J8" s="29" t="str">
        <f>IF((J6=J7), "-inf",(20*LOG(ABS(10^(J6/20)-10^(J7/20)))))</f>
        <v>-inf</v>
      </c>
    </row>
    <row r="9" spans="2:12" ht="17" thickBot="1" x14ac:dyDescent="0.25">
      <c r="F9" s="7"/>
      <c r="G9" s="14" t="s">
        <v>13</v>
      </c>
      <c r="H9" s="30"/>
      <c r="I9" s="30" t="str">
        <f>IF((J6=J7),"inf",(SUM_Fr-SUM_Bck))</f>
        <v>inf</v>
      </c>
      <c r="J9" s="31"/>
    </row>
    <row r="10" spans="2:12" x14ac:dyDescent="0.2">
      <c r="B10" s="2" t="s">
        <v>7</v>
      </c>
      <c r="C10" s="16">
        <v>1</v>
      </c>
      <c r="D10" s="2" t="s">
        <v>8</v>
      </c>
    </row>
    <row r="11" spans="2:12" x14ac:dyDescent="0.2">
      <c r="B11" s="2" t="s">
        <v>9</v>
      </c>
      <c r="C11" s="16">
        <v>1</v>
      </c>
      <c r="D11" s="2" t="s">
        <v>8</v>
      </c>
    </row>
    <row r="13" spans="2:12" x14ac:dyDescent="0.2">
      <c r="B13" s="2" t="s">
        <v>18</v>
      </c>
      <c r="C13" s="16">
        <v>0</v>
      </c>
      <c r="D13" s="2" t="s">
        <v>0</v>
      </c>
      <c r="L13" s="1" t="s">
        <v>21</v>
      </c>
    </row>
    <row r="14" spans="2:12" x14ac:dyDescent="0.2">
      <c r="B14" s="2" t="s">
        <v>19</v>
      </c>
      <c r="C14" s="16">
        <v>0</v>
      </c>
      <c r="D14" s="2" t="s">
        <v>0</v>
      </c>
      <c r="L14" s="1" t="s">
        <v>21</v>
      </c>
    </row>
    <row r="15" spans="2:12" ht="26" customHeight="1" x14ac:dyDescent="0.2">
      <c r="B15" s="34" t="s">
        <v>24</v>
      </c>
      <c r="C15" s="35"/>
      <c r="D15" s="35"/>
    </row>
    <row r="17" spans="2:2" x14ac:dyDescent="0.2">
      <c r="B17" s="19" t="s">
        <v>23</v>
      </c>
    </row>
    <row r="18" spans="2:2" x14ac:dyDescent="0.2">
      <c r="B18" s="18" t="s">
        <v>22</v>
      </c>
    </row>
    <row r="19" spans="2:2" x14ac:dyDescent="0.2">
      <c r="B19" s="20" t="s">
        <v>20</v>
      </c>
    </row>
  </sheetData>
  <sheetProtection password="C786" sheet="1" objects="1" scenarios="1" selectLockedCells="1"/>
  <mergeCells count="2">
    <mergeCell ref="B2:J2"/>
    <mergeCell ref="B15:D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Gradient Ratios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2017-02-10T13:05:38Z</dcterms:created>
  <dcterms:modified xsi:type="dcterms:W3CDTF">2017-02-11T00:49:55Z</dcterms:modified>
</cp:coreProperties>
</file>